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2"/>
  </bookViews>
  <sheets>
    <sheet name="1" sheetId="1" r:id="rId1"/>
    <sheet name="2" sheetId="2" r:id="rId2"/>
    <sheet name="3" sheetId="3" r:id="rId3"/>
  </sheets>
  <definedNames>
    <definedName name="bb">'1'!$B$16:$H$21</definedName>
    <definedName name="Bralo">'2'!$EO$258,'2'!$EO$260,'2'!$EO$262</definedName>
    <definedName name="Búrka">#REF!,#REF!</definedName>
    <definedName name="čísla">'1'!$B$16:$H$21</definedName>
    <definedName name="Hora">#REF!</definedName>
    <definedName name="Výsledky">'2'!$E$8,'2'!$J$8</definedName>
    <definedName name="Zázrak">#REF!</definedName>
  </definedNames>
  <calcPr fullCalcOnLoad="1"/>
</workbook>
</file>

<file path=xl/sharedStrings.xml><?xml version="1.0" encoding="utf-8"?>
<sst xmlns="http://schemas.openxmlformats.org/spreadsheetml/2006/main" count="51" uniqueCount="51">
  <si>
    <t>Vypočítajte výrazy.</t>
  </si>
  <si>
    <t>predpokladaný nárast o:</t>
  </si>
  <si>
    <t>V roku 2011 sa predpokladá nárast počtu kusov o 7,2% oproti roku 2010. Dopočítajte tabuľku.</t>
  </si>
  <si>
    <t>Vyrobených v roku 2010</t>
  </si>
  <si>
    <t>Veľkoobchodná predajňa so stavebným materiálom robí evidenciu svojich dodávateľov.</t>
  </si>
  <si>
    <t>Eviduje sa v stĺpci nárok na zľavu - len slovne áno alebo nie.</t>
  </si>
  <si>
    <t>V prípade nároku sa zľava počíta:</t>
  </si>
  <si>
    <t>v tržbe väčšej 8% z tržieb /bez DPH/</t>
  </si>
  <si>
    <t>Stavimax- evidencia zľavy</t>
  </si>
  <si>
    <t xml:space="preserve">Odberateľ </t>
  </si>
  <si>
    <t>Celková fakturovaná cena vrátane 19% DPH</t>
  </si>
  <si>
    <t>Nárok na zľavu</t>
  </si>
  <si>
    <t>Zľava</t>
  </si>
  <si>
    <t>Upravená fakturovaná suma po zľave s DPH</t>
  </si>
  <si>
    <t xml:space="preserve">Casimo s. r. o. </t>
  </si>
  <si>
    <t xml:space="preserve">Nowaco a. s. </t>
  </si>
  <si>
    <t>Starklo</t>
  </si>
  <si>
    <t>Perlom s. r. o.</t>
  </si>
  <si>
    <t>Krotký a spol</t>
  </si>
  <si>
    <t>Kabelas. s.r.o.</t>
  </si>
  <si>
    <t>Zelekvet s.r.o.</t>
  </si>
  <si>
    <t>Spolu</t>
  </si>
  <si>
    <t>Nárok na zľavu je len v prípade ak suma tržieb /bez DPH/ presahuje 2 000,-.</t>
  </si>
  <si>
    <t>v tržbe do 2 500,- 2 % z tržieb /bez DPH/</t>
  </si>
  <si>
    <t>v tržbe do 3 000  - 5 % z tržieb /bez DPH/</t>
  </si>
  <si>
    <t>Zelené bunky pomenujte názvom "čísla"</t>
  </si>
  <si>
    <t xml:space="preserve">Záporné hodnoty v zelených bunkách budú napísané modrou farbou </t>
  </si>
  <si>
    <t>Do žltých buniek doplňte vzorce na výpočet daných hodnôt zo zelených buniek</t>
  </si>
  <si>
    <t>Minimálna hodnota zaokrúhlená nahor na násobky dvoch:</t>
  </si>
  <si>
    <t>Priemerná hodnota:</t>
  </si>
  <si>
    <t>Súčet hodnôt buniek:</t>
  </si>
  <si>
    <t>Ak je súčet hodnôt zelených buniek väčší ako 0 tak v modrej bunke bude napísané slovo "plus" inak tam bude "mínus"</t>
  </si>
  <si>
    <t>priemer prvého a tretieho stĺpca tabuľky.</t>
  </si>
  <si>
    <t>zaokrúhlite nahor na stotiny priemer fialových buniek</t>
  </si>
  <si>
    <t>hodnotu v bunke J21 zaokrúhlenú na 0,5 nadol.</t>
  </si>
  <si>
    <t>súčet hodnôt v druhom riadku tabuľky zaokrúhlený na dve des. miesta.</t>
  </si>
  <si>
    <t>najväčšiu hodnotu z fialovo podfarbenej oblasti zaokrúhlenú dole na celé čísla.</t>
  </si>
  <si>
    <t>rozdiel najväčšej hodnoty z celej tabuľky a najmenšej hodnoty z hruboorámovanej časti.</t>
  </si>
  <si>
    <t>priemernú hodnotu z celej tabuľky zaokrúhlenú na násobky 0,2 nahor</t>
  </si>
  <si>
    <t>podiel súčtu fialových buniek k súčtu všetkých buniek v %</t>
  </si>
  <si>
    <r>
      <t xml:space="preserve">Zapíšte do oranžovej bunky oblasť, ktorá je pomenovaná </t>
    </r>
    <r>
      <rPr>
        <b/>
        <i/>
        <sz val="10"/>
        <color indexed="8"/>
        <rFont val="Arial"/>
        <family val="2"/>
      </rPr>
      <t>Bralo</t>
    </r>
    <r>
      <rPr>
        <b/>
        <sz val="10"/>
        <color indexed="8"/>
        <rFont val="Arial"/>
        <family val="2"/>
      </rPr>
      <t>.</t>
    </r>
  </si>
  <si>
    <r>
      <t xml:space="preserve">Pomenujte fialové bunky, v ktorých sa nachádzajú výpočty výrazov - názvom </t>
    </r>
    <r>
      <rPr>
        <b/>
        <i/>
        <sz val="10"/>
        <color indexed="8"/>
        <rFont val="Arial"/>
        <family val="2"/>
      </rPr>
      <t>Výsledky.</t>
    </r>
  </si>
  <si>
    <t>Ak majú argumenty Číslo a Násobok rôzne znamienka, funkcia CEILING vráti chybovú hodnotu #ČÍSLO!.</t>
  </si>
  <si>
    <t>EO258;EO260;EO262</t>
  </si>
  <si>
    <t>Do poľa názvov napísať Bralo a prenesie Vás na oblasť, ktorá je pomenovaná Bralo.</t>
  </si>
  <si>
    <t>Alebo záložka vzorce - Správca mien a odtiaľto vypísať resp. skopírovať bunky, ktoré patria do oblasti Bralo</t>
  </si>
  <si>
    <t>tretia odmocnina - x^(1/3)</t>
  </si>
  <si>
    <t>napr.</t>
  </si>
  <si>
    <t>Pozor na zátvorky!</t>
  </si>
  <si>
    <t>tretia mocnina - x^3 ("zobáčik" ^ sa dáva ALT + 94)</t>
  </si>
  <si>
    <t>tržba bez DPH = fakturovaná cena/119*100 - zadáva sa do IF v ružovom stĺpci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</si>
</sst>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€&quot;"/>
    <numFmt numFmtId="181" formatCode="#,##0&quot; ks&quot;"/>
    <numFmt numFmtId="182" formatCode="0.00&quot; h&quot;"/>
    <numFmt numFmtId="183" formatCode="#,##0\ &quot;Sk&quot;"/>
    <numFmt numFmtId="184" formatCode="#&quot; &quot;??/100"/>
    <numFmt numFmtId="185" formatCode="[$-41B]d\.\ mmmm\ yyyy"/>
    <numFmt numFmtId="186" formatCode="#,##0.00\ &quot;EUR&quot;"/>
    <numFmt numFmtId="187" formatCode="#,##0.0\ &quot;EUR&quot;"/>
    <numFmt numFmtId="188" formatCode="#,##0\ &quot;EUR&quot;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  <numFmt numFmtId="192" formatCode="[$€-2]\ #\ ##,000_);[Red]\([$€-2]\ #\ ##,000\)"/>
    <numFmt numFmtId="193" formatCode="0.000"/>
    <numFmt numFmtId="194" formatCode="#,##0.0&quot; ks&quot;"/>
    <numFmt numFmtId="195" formatCode="_-* #,##0.00\ [$EUR]_-;\-* #,##0.00\ [$EUR]_-;_-* &quot;-&quot;??\ [$EUR]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48"/>
      <name val="Arial CE"/>
      <family val="2"/>
    </font>
    <font>
      <b/>
      <sz val="24"/>
      <color indexed="17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vertAlign val="superscript"/>
      <sz val="10"/>
      <name val="Arial CE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23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10"/>
      <color indexed="55"/>
      <name val="Arial 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0" tint="-0.4999699890613556"/>
      <name val="Arial"/>
      <family val="2"/>
    </font>
    <font>
      <sz val="10"/>
      <color theme="0"/>
      <name val="Arial"/>
      <family val="2"/>
    </font>
    <font>
      <sz val="10"/>
      <color theme="0" tint="-0.1499900072813034"/>
      <name val="Arial"/>
      <family val="2"/>
    </font>
    <font>
      <sz val="10"/>
      <color theme="0" tint="-0.3499799966812134"/>
      <name val="Arial"/>
      <family val="2"/>
    </font>
    <font>
      <sz val="10"/>
      <color theme="0" tint="-0.3499799966812134"/>
      <name val="Arial CE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22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8" applyNumberFormat="0" applyAlignment="0" applyProtection="0"/>
    <xf numFmtId="0" fontId="48" fillId="24" borderId="8" applyNumberFormat="0" applyAlignment="0" applyProtection="0"/>
    <xf numFmtId="0" fontId="49" fillId="24" borderId="9" applyNumberFormat="0" applyAlignment="0" applyProtection="0"/>
    <xf numFmtId="0" fontId="50" fillId="0" borderId="0" applyNumberFormat="0" applyFill="0" applyBorder="0" applyAlignment="0" applyProtection="0"/>
    <xf numFmtId="0" fontId="5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44">
      <alignment/>
      <protection/>
    </xf>
    <xf numFmtId="0" fontId="3" fillId="0" borderId="0" xfId="44" applyFont="1" applyFill="1" applyBorder="1">
      <alignment/>
      <protection/>
    </xf>
    <xf numFmtId="0" fontId="2" fillId="0" borderId="0" xfId="44" applyFill="1" applyBorder="1">
      <alignment/>
      <protection/>
    </xf>
    <xf numFmtId="0" fontId="4" fillId="0" borderId="0" xfId="44" applyFont="1" applyFill="1" applyBorder="1">
      <alignment/>
      <protection/>
    </xf>
    <xf numFmtId="49" fontId="3" fillId="0" borderId="0" xfId="44" applyNumberFormat="1" applyFont="1" applyFill="1" applyBorder="1">
      <alignment/>
      <protection/>
    </xf>
    <xf numFmtId="0" fontId="2" fillId="0" borderId="0" xfId="44" applyFill="1" applyBorder="1" applyAlignment="1">
      <alignment vertical="top" wrapText="1"/>
      <protection/>
    </xf>
    <xf numFmtId="0" fontId="2" fillId="0" borderId="0" xfId="44" applyAlignment="1">
      <alignment vertical="top" wrapText="1"/>
      <protection/>
    </xf>
    <xf numFmtId="0" fontId="3" fillId="0" borderId="10" xfId="44" applyFont="1" applyFill="1" applyBorder="1">
      <alignment/>
      <protection/>
    </xf>
    <xf numFmtId="9" fontId="7" fillId="0" borderId="0" xfId="46" applyFont="1" applyFill="1" applyBorder="1" applyAlignment="1">
      <alignment/>
    </xf>
    <xf numFmtId="0" fontId="3" fillId="0" borderId="11" xfId="44" applyFont="1" applyFill="1" applyBorder="1">
      <alignment/>
      <protection/>
    </xf>
    <xf numFmtId="9" fontId="2" fillId="0" borderId="0" xfId="44" applyNumberFormat="1" applyFill="1" applyBorder="1">
      <alignment/>
      <protection/>
    </xf>
    <xf numFmtId="0" fontId="3" fillId="0" borderId="0" xfId="44" applyFont="1" applyFill="1" applyBorder="1" applyAlignment="1">
      <alignment horizontal="center" vertical="center" wrapText="1"/>
      <protection/>
    </xf>
    <xf numFmtId="0" fontId="2" fillId="0" borderId="0" xfId="44" applyFill="1" applyBorder="1" applyAlignment="1">
      <alignment horizontal="center"/>
      <protection/>
    </xf>
    <xf numFmtId="184" fontId="8" fillId="0" borderId="0" xfId="44" applyNumberFormat="1" applyFont="1" applyFill="1" applyBorder="1" applyAlignment="1">
      <alignment horizontal="left"/>
      <protection/>
    </xf>
    <xf numFmtId="188" fontId="2" fillId="0" borderId="12" xfId="44" applyNumberFormat="1" applyFont="1" applyFill="1" applyBorder="1" applyAlignment="1">
      <alignment horizontal="right"/>
      <protection/>
    </xf>
    <xf numFmtId="188" fontId="2" fillId="0" borderId="13" xfId="44" applyNumberFormat="1" applyFont="1" applyFill="1" applyBorder="1" applyAlignment="1">
      <alignment horizontal="right"/>
      <protection/>
    </xf>
    <xf numFmtId="0" fontId="2" fillId="0" borderId="0" xfId="44" applyFont="1">
      <alignment/>
      <protection/>
    </xf>
    <xf numFmtId="0" fontId="2" fillId="0" borderId="0" xfId="44" applyFont="1" applyFill="1">
      <alignment/>
      <protection/>
    </xf>
    <xf numFmtId="1" fontId="2" fillId="32" borderId="0" xfId="44" applyNumberFormat="1" applyFont="1" applyFill="1">
      <alignment/>
      <protection/>
    </xf>
    <xf numFmtId="0" fontId="52" fillId="33" borderId="12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44" applyFont="1">
      <alignment/>
      <protection/>
    </xf>
    <xf numFmtId="0" fontId="9" fillId="0" borderId="0" xfId="0" applyFont="1" applyAlignment="1">
      <alignment/>
    </xf>
    <xf numFmtId="10" fontId="52" fillId="33" borderId="12" xfId="0" applyNumberFormat="1" applyFont="1" applyFill="1" applyBorder="1" applyAlignment="1">
      <alignment/>
    </xf>
    <xf numFmtId="0" fontId="9" fillId="0" borderId="14" xfId="44" applyFont="1" applyFill="1" applyBorder="1">
      <alignment/>
      <protection/>
    </xf>
    <xf numFmtId="0" fontId="9" fillId="0" borderId="15" xfId="44" applyFont="1" applyFill="1" applyBorder="1">
      <alignment/>
      <protection/>
    </xf>
    <xf numFmtId="0" fontId="9" fillId="0" borderId="16" xfId="44" applyFont="1" applyFill="1" applyBorder="1">
      <alignment/>
      <protection/>
    </xf>
    <xf numFmtId="0" fontId="9" fillId="0" borderId="17" xfId="44" applyFont="1" applyFill="1" applyBorder="1">
      <alignment/>
      <protection/>
    </xf>
    <xf numFmtId="0" fontId="9" fillId="0" borderId="0" xfId="44" applyFont="1" applyFill="1" applyBorder="1">
      <alignment/>
      <protection/>
    </xf>
    <xf numFmtId="0" fontId="9" fillId="0" borderId="18" xfId="44" applyFont="1" applyFill="1" applyBorder="1">
      <alignment/>
      <protection/>
    </xf>
    <xf numFmtId="0" fontId="9" fillId="34" borderId="17" xfId="44" applyFont="1" applyFill="1" applyBorder="1">
      <alignment/>
      <protection/>
    </xf>
    <xf numFmtId="0" fontId="9" fillId="34" borderId="0" xfId="44" applyFont="1" applyFill="1" applyBorder="1">
      <alignment/>
      <protection/>
    </xf>
    <xf numFmtId="0" fontId="9" fillId="34" borderId="18" xfId="44" applyFont="1" applyFill="1" applyBorder="1">
      <alignment/>
      <protection/>
    </xf>
    <xf numFmtId="0" fontId="9" fillId="0" borderId="19" xfId="44" applyFont="1" applyFill="1" applyBorder="1">
      <alignment/>
      <protection/>
    </xf>
    <xf numFmtId="0" fontId="9" fillId="0" borderId="20" xfId="44" applyFont="1" applyFill="1" applyBorder="1">
      <alignment/>
      <protection/>
    </xf>
    <xf numFmtId="0" fontId="9" fillId="0" borderId="21" xfId="44" applyFont="1" applyFill="1" applyBorder="1">
      <alignment/>
      <protection/>
    </xf>
    <xf numFmtId="0" fontId="9" fillId="0" borderId="22" xfId="44" applyFont="1" applyFill="1" applyBorder="1">
      <alignment/>
      <protection/>
    </xf>
    <xf numFmtId="0" fontId="9" fillId="0" borderId="23" xfId="44" applyFont="1" applyFill="1" applyBorder="1">
      <alignment/>
      <protection/>
    </xf>
    <xf numFmtId="0" fontId="9" fillId="0" borderId="24" xfId="44" applyFont="1" applyFill="1" applyBorder="1">
      <alignment/>
      <protection/>
    </xf>
    <xf numFmtId="0" fontId="9" fillId="0" borderId="25" xfId="44" applyFont="1" applyFill="1" applyBorder="1">
      <alignment/>
      <protection/>
    </xf>
    <xf numFmtId="0" fontId="9" fillId="0" borderId="26" xfId="44" applyFont="1" applyFill="1" applyBorder="1">
      <alignment/>
      <protection/>
    </xf>
    <xf numFmtId="0" fontId="9" fillId="0" borderId="27" xfId="44" applyFont="1" applyFill="1" applyBorder="1">
      <alignment/>
      <protection/>
    </xf>
    <xf numFmtId="0" fontId="9" fillId="0" borderId="28" xfId="44" applyFont="1" applyFill="1" applyBorder="1">
      <alignment/>
      <protection/>
    </xf>
    <xf numFmtId="0" fontId="9" fillId="0" borderId="29" xfId="44" applyFont="1" applyFill="1" applyBorder="1">
      <alignment/>
      <protection/>
    </xf>
    <xf numFmtId="0" fontId="10" fillId="0" borderId="0" xfId="0" applyFont="1" applyAlignment="1">
      <alignment/>
    </xf>
    <xf numFmtId="181" fontId="52" fillId="2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35" borderId="0" xfId="0" applyFont="1" applyFill="1" applyAlignment="1">
      <alignment/>
    </xf>
    <xf numFmtId="0" fontId="2" fillId="36" borderId="12" xfId="44" applyFont="1" applyFill="1" applyBorder="1" applyAlignment="1">
      <alignment/>
      <protection/>
    </xf>
    <xf numFmtId="0" fontId="2" fillId="0" borderId="28" xfId="44" applyFont="1" applyBorder="1" applyAlignment="1">
      <alignment horizontal="center" wrapText="1"/>
      <protection/>
    </xf>
    <xf numFmtId="0" fontId="12" fillId="37" borderId="12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center" vertical="center"/>
    </xf>
    <xf numFmtId="10" fontId="10" fillId="38" borderId="12" xfId="0" applyNumberFormat="1" applyFont="1" applyFill="1" applyBorder="1" applyAlignment="1">
      <alignment horizontal="center" vertical="center"/>
    </xf>
    <xf numFmtId="0" fontId="5" fillId="39" borderId="30" xfId="44" applyFont="1" applyFill="1" applyBorder="1" applyAlignment="1">
      <alignment horizontal="center"/>
      <protection/>
    </xf>
    <xf numFmtId="0" fontId="5" fillId="39" borderId="31" xfId="44" applyFont="1" applyFill="1" applyBorder="1" applyAlignment="1">
      <alignment horizontal="center"/>
      <protection/>
    </xf>
    <xf numFmtId="0" fontId="5" fillId="39" borderId="32" xfId="44" applyFont="1" applyFill="1" applyBorder="1" applyAlignment="1">
      <alignment horizontal="center"/>
      <protection/>
    </xf>
    <xf numFmtId="0" fontId="54" fillId="0" borderId="0" xfId="0" applyFont="1" applyAlignment="1">
      <alignment/>
    </xf>
    <xf numFmtId="0" fontId="2" fillId="38" borderId="0" xfId="44" applyFont="1" applyFill="1" applyAlignment="1">
      <alignment horizontal="center" vertical="center"/>
      <protection/>
    </xf>
    <xf numFmtId="2" fontId="52" fillId="33" borderId="12" xfId="0" applyNumberFormat="1" applyFont="1" applyFill="1" applyBorder="1" applyAlignment="1">
      <alignment/>
    </xf>
    <xf numFmtId="0" fontId="52" fillId="35" borderId="14" xfId="0" applyFont="1" applyFill="1" applyBorder="1" applyAlignment="1">
      <alignment horizontal="center" vertical="center"/>
    </xf>
    <xf numFmtId="0" fontId="52" fillId="35" borderId="16" xfId="0" applyFont="1" applyFill="1" applyBorder="1" applyAlignment="1">
      <alignment horizontal="center" vertical="center"/>
    </xf>
    <xf numFmtId="0" fontId="52" fillId="35" borderId="27" xfId="0" applyFont="1" applyFill="1" applyBorder="1" applyAlignment="1">
      <alignment horizontal="center" vertical="center"/>
    </xf>
    <xf numFmtId="0" fontId="52" fillId="35" borderId="29" xfId="0" applyFont="1" applyFill="1" applyBorder="1" applyAlignment="1">
      <alignment horizontal="center" vertical="center"/>
    </xf>
    <xf numFmtId="0" fontId="55" fillId="16" borderId="0" xfId="0" applyFont="1" applyFill="1" applyAlignment="1">
      <alignment/>
    </xf>
    <xf numFmtId="194" fontId="52" fillId="0" borderId="12" xfId="0" applyNumberFormat="1" applyFont="1" applyBorder="1" applyAlignment="1">
      <alignment/>
    </xf>
    <xf numFmtId="194" fontId="52" fillId="0" borderId="12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2" fillId="40" borderId="12" xfId="44" applyNumberFormat="1" applyFont="1" applyFill="1" applyBorder="1" applyAlignment="1">
      <alignment horizontal="center" vertical="center"/>
      <protection/>
    </xf>
    <xf numFmtId="0" fontId="2" fillId="40" borderId="13" xfId="44" applyNumberFormat="1" applyFont="1" applyFill="1" applyBorder="1" applyAlignment="1">
      <alignment horizontal="center" vertical="center"/>
      <protection/>
    </xf>
    <xf numFmtId="195" fontId="2" fillId="41" borderId="33" xfId="37" applyNumberFormat="1" applyFont="1" applyFill="1" applyBorder="1" applyAlignment="1">
      <alignment/>
    </xf>
    <xf numFmtId="195" fontId="2" fillId="41" borderId="33" xfId="37" applyNumberFormat="1" applyFont="1" applyFill="1" applyBorder="1" applyAlignment="1">
      <alignment horizontal="center"/>
    </xf>
    <xf numFmtId="195" fontId="2" fillId="41" borderId="14" xfId="37" applyNumberFormat="1" applyFont="1" applyFill="1" applyBorder="1" applyAlignment="1">
      <alignment/>
    </xf>
    <xf numFmtId="0" fontId="6" fillId="0" borderId="34" xfId="44" applyFont="1" applyFill="1" applyBorder="1" applyAlignment="1">
      <alignment horizontal="centerContinuous" vertical="center" wrapText="1"/>
      <protection/>
    </xf>
    <xf numFmtId="0" fontId="6" fillId="0" borderId="35" xfId="44" applyFont="1" applyFill="1" applyBorder="1" applyAlignment="1">
      <alignment horizontal="centerContinuous" vertical="center" wrapText="1"/>
      <protection/>
    </xf>
    <xf numFmtId="0" fontId="6" fillId="40" borderId="35" xfId="44" applyFont="1" applyFill="1" applyBorder="1" applyAlignment="1">
      <alignment horizontal="centerContinuous" vertical="center" wrapText="1"/>
      <protection/>
    </xf>
    <xf numFmtId="0" fontId="6" fillId="41" borderId="36" xfId="44" applyFont="1" applyFill="1" applyBorder="1" applyAlignment="1">
      <alignment horizontal="centerContinuous" vertical="center" wrapText="1"/>
      <protection/>
    </xf>
    <xf numFmtId="0" fontId="6" fillId="18" borderId="37" xfId="44" applyFont="1" applyFill="1" applyBorder="1" applyAlignment="1">
      <alignment horizontal="centerContinuous" vertical="center" wrapText="1"/>
      <protection/>
    </xf>
    <xf numFmtId="195" fontId="2" fillId="18" borderId="38" xfId="44" applyNumberFormat="1" applyFill="1" applyBorder="1">
      <alignment/>
      <protection/>
    </xf>
    <xf numFmtId="195" fontId="2" fillId="18" borderId="39" xfId="44" applyNumberFormat="1" applyFill="1" applyBorder="1">
      <alignment/>
      <protection/>
    </xf>
    <xf numFmtId="0" fontId="3" fillId="0" borderId="40" xfId="44" applyFont="1" applyFill="1" applyBorder="1">
      <alignment/>
      <protection/>
    </xf>
    <xf numFmtId="188" fontId="2" fillId="0" borderId="41" xfId="44" applyNumberFormat="1" applyFill="1" applyBorder="1">
      <alignment/>
      <protection/>
    </xf>
    <xf numFmtId="0" fontId="2" fillId="40" borderId="41" xfId="44" applyNumberFormat="1" applyFont="1" applyFill="1" applyBorder="1" applyAlignment="1">
      <alignment horizontal="center" vertical="center"/>
      <protection/>
    </xf>
    <xf numFmtId="195" fontId="2" fillId="41" borderId="42" xfId="37" applyNumberFormat="1" applyFont="1" applyFill="1" applyBorder="1" applyAlignment="1">
      <alignment/>
    </xf>
    <xf numFmtId="195" fontId="2" fillId="18" borderId="43" xfId="44" applyNumberFormat="1" applyFill="1" applyBorder="1">
      <alignment/>
      <protection/>
    </xf>
    <xf numFmtId="0" fontId="58" fillId="0" borderId="0" xfId="44" applyFont="1" applyFill="1" applyBorder="1" applyAlignment="1">
      <alignment horizontal="left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ercentá 2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color rgb="FF00B0F0"/>
      </font>
    </dxf>
    <dxf>
      <font>
        <color rgb="FF00B0F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123825</xdr:rowOff>
    </xdr:from>
    <xdr:to>
      <xdr:col>3</xdr:col>
      <xdr:colOff>600075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771525"/>
          <a:ext cx="18097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285750</xdr:colOff>
      <xdr:row>5</xdr:row>
      <xdr:rowOff>19050</xdr:rowOff>
    </xdr:from>
    <xdr:to>
      <xdr:col>8</xdr:col>
      <xdr:colOff>304800</xdr:colOff>
      <xdr:row>11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828675"/>
          <a:ext cx="153352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3" customWidth="1"/>
    <col min="2" max="2" width="16.00390625" style="23" customWidth="1"/>
    <col min="3" max="3" width="8.00390625" style="23" bestFit="1" customWidth="1"/>
    <col min="4" max="5" width="9.140625" style="23" customWidth="1"/>
    <col min="6" max="6" width="13.00390625" style="23" customWidth="1"/>
    <col min="7" max="16384" width="9.140625" style="23" customWidth="1"/>
  </cols>
  <sheetData>
    <row r="2" spans="1:19" ht="12.7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20">
        <f>AVERAGE(L11:L25,N11:N25)</f>
        <v>55.966033333333336</v>
      </c>
      <c r="M2" s="21" t="s">
        <v>32</v>
      </c>
      <c r="N2" s="21"/>
      <c r="O2" s="21"/>
      <c r="P2" s="22"/>
      <c r="Q2" s="22"/>
      <c r="R2" s="22"/>
      <c r="S2" s="22"/>
    </row>
    <row r="3" spans="1:19" ht="12.75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60">
        <f>ROUNDUP(AVERAGE(L13:M22,N17:Q17,R13:S22),2)</f>
        <v>1451.58</v>
      </c>
      <c r="M3" s="21" t="s">
        <v>33</v>
      </c>
      <c r="N3" s="21"/>
      <c r="O3" s="21"/>
      <c r="P3" s="21"/>
      <c r="Q3" s="21"/>
      <c r="R3" s="21"/>
      <c r="S3" s="21"/>
    </row>
    <row r="4" spans="1:19" ht="12.75">
      <c r="A4" s="17" t="s">
        <v>27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20">
        <f>FLOOR(J21,0.5)</f>
        <v>0</v>
      </c>
      <c r="M4" s="21" t="s">
        <v>34</v>
      </c>
      <c r="N4" s="21"/>
      <c r="O4" s="21"/>
      <c r="P4" s="21"/>
      <c r="Q4" s="21"/>
      <c r="R4" s="21"/>
      <c r="S4" s="21"/>
    </row>
    <row r="5" spans="1:19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20">
        <f>ROUND(SUM(L12:S12),2)</f>
        <v>224.83</v>
      </c>
      <c r="M5" s="24" t="s">
        <v>35</v>
      </c>
      <c r="N5" s="21"/>
      <c r="O5" s="21"/>
      <c r="P5" s="21"/>
      <c r="Q5" s="21"/>
      <c r="R5" s="21"/>
      <c r="S5" s="21"/>
    </row>
    <row r="6" spans="1:19" ht="38.25" customHeight="1">
      <c r="A6" s="17"/>
      <c r="B6" s="51" t="s">
        <v>28</v>
      </c>
      <c r="C6" s="51"/>
      <c r="D6" s="51" t="s">
        <v>29</v>
      </c>
      <c r="E6" s="51"/>
      <c r="F6" s="51" t="s">
        <v>30</v>
      </c>
      <c r="G6" s="51"/>
      <c r="H6" s="17"/>
      <c r="I6" s="17"/>
      <c r="J6" s="17"/>
      <c r="K6" s="17"/>
      <c r="L6" s="20">
        <f>ROUNDDOWN(MAX(L13:M22,N17:Q17,R13:S22),0)</f>
        <v>61651</v>
      </c>
      <c r="M6" s="21" t="s">
        <v>36</v>
      </c>
      <c r="N6" s="21"/>
      <c r="O6" s="21"/>
      <c r="P6" s="21"/>
      <c r="Q6" s="21"/>
      <c r="R6" s="21"/>
      <c r="S6" s="21"/>
    </row>
    <row r="7" spans="1:19" ht="12.75">
      <c r="A7" s="17"/>
      <c r="B7" s="50" t="e">
        <f>CEILING(MIN(čísla),2)</f>
        <v>#NUM!</v>
      </c>
      <c r="C7" s="50"/>
      <c r="D7" s="50">
        <f>AVERAGE(čísla)</f>
        <v>197440.08230023808</v>
      </c>
      <c r="E7" s="50"/>
      <c r="F7" s="50">
        <f>SUM(čísla)</f>
        <v>8292483.45661</v>
      </c>
      <c r="G7" s="50"/>
      <c r="H7" s="17"/>
      <c r="I7" s="17"/>
      <c r="J7" s="17"/>
      <c r="K7" s="17"/>
      <c r="L7" s="20">
        <f>MAX(L11:S25)-MIN(N18:Q24)</f>
        <v>61592.16</v>
      </c>
      <c r="M7" s="24" t="s">
        <v>37</v>
      </c>
      <c r="N7" s="21"/>
      <c r="O7" s="21"/>
      <c r="P7" s="21"/>
      <c r="Q7" s="21"/>
      <c r="R7" s="21"/>
      <c r="S7" s="21"/>
    </row>
    <row r="8" spans="1:19" ht="12.75">
      <c r="A8" s="17"/>
      <c r="B8" s="58" t="s">
        <v>42</v>
      </c>
      <c r="C8" s="17"/>
      <c r="D8" s="17"/>
      <c r="E8" s="17"/>
      <c r="F8" s="17"/>
      <c r="G8" s="17"/>
      <c r="H8" s="17"/>
      <c r="I8" s="17"/>
      <c r="J8" s="17"/>
      <c r="K8" s="17"/>
      <c r="L8" s="20">
        <f>CEILING(AVERAGE(L11:S25),0.2)</f>
        <v>881.6</v>
      </c>
      <c r="M8" s="24" t="s">
        <v>38</v>
      </c>
      <c r="N8" s="21"/>
      <c r="O8" s="21"/>
      <c r="P8" s="21"/>
      <c r="Q8" s="21"/>
      <c r="R8" s="21"/>
      <c r="S8" s="21"/>
    </row>
    <row r="9" spans="1:19" ht="12.75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25">
        <f>SUM(L13:M22,N17:Q17,R13:S22)/SUM(L11:S25)</f>
        <v>0.6037903432622178</v>
      </c>
      <c r="M9" s="24" t="s">
        <v>39</v>
      </c>
      <c r="N9" s="21"/>
      <c r="O9" s="21"/>
      <c r="P9" s="21"/>
      <c r="Q9" s="21"/>
      <c r="R9" s="21"/>
      <c r="S9" s="21"/>
    </row>
    <row r="10" spans="1:19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2"/>
      <c r="M10" s="22"/>
      <c r="N10" s="22"/>
      <c r="O10" s="21"/>
      <c r="P10" s="21"/>
      <c r="Q10" s="21"/>
      <c r="R10" s="21"/>
      <c r="S10" s="21"/>
    </row>
    <row r="11" spans="1:19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26">
        <v>59</v>
      </c>
      <c r="M11" s="27">
        <v>2</v>
      </c>
      <c r="N11" s="27">
        <v>3</v>
      </c>
      <c r="O11" s="27">
        <v>13052.02</v>
      </c>
      <c r="P11" s="27">
        <v>5</v>
      </c>
      <c r="Q11" s="27">
        <v>6</v>
      </c>
      <c r="R11" s="27">
        <v>4613</v>
      </c>
      <c r="S11" s="28">
        <v>651</v>
      </c>
    </row>
    <row r="12" spans="1:19" ht="12.75">
      <c r="A12" s="17"/>
      <c r="B12" s="17"/>
      <c r="C12" s="17"/>
      <c r="D12" s="17"/>
      <c r="E12" s="17"/>
      <c r="F12" s="59" t="str">
        <f>IF(SUM(čísla)&gt;0,"plus","mínus")</f>
        <v>plus</v>
      </c>
      <c r="G12" s="17"/>
      <c r="H12" s="17"/>
      <c r="I12" s="17"/>
      <c r="J12" s="17"/>
      <c r="K12" s="17"/>
      <c r="L12" s="29">
        <v>9</v>
      </c>
      <c r="M12" s="30">
        <v>65.3</v>
      </c>
      <c r="N12" s="30">
        <v>11</v>
      </c>
      <c r="O12" s="30">
        <v>81.5288</v>
      </c>
      <c r="P12" s="30">
        <v>13</v>
      </c>
      <c r="Q12" s="30">
        <v>14</v>
      </c>
      <c r="R12" s="30">
        <v>15</v>
      </c>
      <c r="S12" s="31">
        <v>16</v>
      </c>
    </row>
    <row r="13" spans="1:19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32">
        <v>17</v>
      </c>
      <c r="M13" s="33">
        <v>18</v>
      </c>
      <c r="N13" s="30">
        <v>19</v>
      </c>
      <c r="O13" s="30">
        <v>54.7644</v>
      </c>
      <c r="P13" s="30">
        <v>21</v>
      </c>
      <c r="Q13" s="30">
        <v>22</v>
      </c>
      <c r="R13" s="33">
        <v>23</v>
      </c>
      <c r="S13" s="34">
        <v>24</v>
      </c>
    </row>
    <row r="14" spans="1:19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32">
        <v>4.378</v>
      </c>
      <c r="M14" s="33">
        <v>4.378</v>
      </c>
      <c r="N14" s="30">
        <v>27</v>
      </c>
      <c r="O14" s="30">
        <v>28</v>
      </c>
      <c r="P14" s="30">
        <v>29</v>
      </c>
      <c r="Q14" s="30">
        <v>30</v>
      </c>
      <c r="R14" s="33">
        <v>31</v>
      </c>
      <c r="S14" s="34">
        <v>32</v>
      </c>
    </row>
    <row r="15" spans="1:19" ht="12.75">
      <c r="A15" s="18"/>
      <c r="B15" s="18"/>
      <c r="C15" s="18"/>
      <c r="D15" s="18"/>
      <c r="E15" s="18"/>
      <c r="F15" s="18"/>
      <c r="G15" s="18"/>
      <c r="H15" s="18"/>
      <c r="I15" s="17"/>
      <c r="J15" s="17"/>
      <c r="K15" s="17"/>
      <c r="L15" s="32">
        <v>22.689</v>
      </c>
      <c r="M15" s="33">
        <v>22.689</v>
      </c>
      <c r="N15" s="30">
        <v>35</v>
      </c>
      <c r="O15" s="30">
        <v>1.2356</v>
      </c>
      <c r="P15" s="30">
        <v>37</v>
      </c>
      <c r="Q15" s="30">
        <v>38</v>
      </c>
      <c r="R15" s="33">
        <v>39</v>
      </c>
      <c r="S15" s="34">
        <v>40</v>
      </c>
    </row>
    <row r="16" spans="1:19" ht="12.75">
      <c r="A16" s="18"/>
      <c r="B16" s="19">
        <v>488</v>
      </c>
      <c r="C16" s="19">
        <v>6854</v>
      </c>
      <c r="D16" s="19">
        <v>2267</v>
      </c>
      <c r="E16" s="19">
        <v>1247</v>
      </c>
      <c r="F16" s="19">
        <v>25</v>
      </c>
      <c r="G16" s="19">
        <v>3567</v>
      </c>
      <c r="H16" s="19">
        <v>215</v>
      </c>
      <c r="I16" s="17"/>
      <c r="J16" s="17"/>
      <c r="K16" s="17"/>
      <c r="L16" s="32">
        <v>41</v>
      </c>
      <c r="M16" s="33">
        <v>321.56</v>
      </c>
      <c r="N16" s="30">
        <v>43</v>
      </c>
      <c r="O16" s="30">
        <v>44</v>
      </c>
      <c r="P16" s="30">
        <v>45</v>
      </c>
      <c r="Q16" s="30">
        <v>46</v>
      </c>
      <c r="R16" s="33">
        <v>47</v>
      </c>
      <c r="S16" s="34">
        <v>48</v>
      </c>
    </row>
    <row r="17" spans="1:19" ht="13.5" thickBot="1">
      <c r="A17" s="18"/>
      <c r="B17" s="19">
        <v>23123</v>
      </c>
      <c r="C17" s="19">
        <v>657</v>
      </c>
      <c r="D17" s="19">
        <v>567</v>
      </c>
      <c r="E17" s="19">
        <v>-877887.14</v>
      </c>
      <c r="F17" s="19">
        <v>-0.54</v>
      </c>
      <c r="G17" s="19">
        <v>987</v>
      </c>
      <c r="H17" s="19">
        <v>65467</v>
      </c>
      <c r="I17" s="17"/>
      <c r="J17" s="17"/>
      <c r="K17" s="17"/>
      <c r="L17" s="32">
        <v>6.6165</v>
      </c>
      <c r="M17" s="33">
        <v>5.957</v>
      </c>
      <c r="N17" s="33">
        <v>5.2975</v>
      </c>
      <c r="O17" s="33">
        <v>4.638</v>
      </c>
      <c r="P17" s="33">
        <v>3.9785</v>
      </c>
      <c r="Q17" s="33">
        <v>3.319</v>
      </c>
      <c r="R17" s="33">
        <v>2.6595</v>
      </c>
      <c r="S17" s="34">
        <v>2</v>
      </c>
    </row>
    <row r="18" spans="1:19" ht="12.75">
      <c r="A18" s="18"/>
      <c r="B18" s="19">
        <v>-487</v>
      </c>
      <c r="C18" s="19">
        <v>7.25</v>
      </c>
      <c r="D18" s="19">
        <v>7884.21</v>
      </c>
      <c r="E18" s="19">
        <v>0.11224</v>
      </c>
      <c r="F18" s="19">
        <v>89789</v>
      </c>
      <c r="G18" s="19">
        <v>24.2</v>
      </c>
      <c r="H18" s="19">
        <v>321.87</v>
      </c>
      <c r="I18" s="17"/>
      <c r="J18" s="17"/>
      <c r="K18" s="17"/>
      <c r="L18" s="32">
        <v>57</v>
      </c>
      <c r="M18" s="33">
        <v>58</v>
      </c>
      <c r="N18" s="35">
        <v>59</v>
      </c>
      <c r="O18" s="36">
        <v>60</v>
      </c>
      <c r="P18" s="36">
        <v>61</v>
      </c>
      <c r="Q18" s="37">
        <v>62</v>
      </c>
      <c r="R18" s="33">
        <v>63</v>
      </c>
      <c r="S18" s="34">
        <v>64</v>
      </c>
    </row>
    <row r="19" spans="1:19" ht="12.75">
      <c r="A19" s="18"/>
      <c r="B19" s="19">
        <v>878</v>
      </c>
      <c r="C19" s="19">
        <v>7.46887</v>
      </c>
      <c r="D19" s="19">
        <v>0.14</v>
      </c>
      <c r="E19" s="19">
        <v>5877</v>
      </c>
      <c r="F19" s="19">
        <v>-898</v>
      </c>
      <c r="G19" s="19">
        <v>87</v>
      </c>
      <c r="H19" s="19">
        <v>787</v>
      </c>
      <c r="I19" s="17"/>
      <c r="J19" s="17"/>
      <c r="K19" s="17"/>
      <c r="L19" s="32">
        <v>65</v>
      </c>
      <c r="M19" s="33">
        <v>66</v>
      </c>
      <c r="N19" s="38">
        <v>67</v>
      </c>
      <c r="O19" s="30">
        <v>68</v>
      </c>
      <c r="P19" s="30">
        <v>69</v>
      </c>
      <c r="Q19" s="39">
        <v>70</v>
      </c>
      <c r="R19" s="33">
        <v>71</v>
      </c>
      <c r="S19" s="34">
        <v>72</v>
      </c>
    </row>
    <row r="20" spans="1:19" ht="12.75">
      <c r="A20" s="18"/>
      <c r="B20" s="19">
        <v>7.2654</v>
      </c>
      <c r="C20" s="19">
        <v>-0.1655</v>
      </c>
      <c r="D20" s="19">
        <v>798</v>
      </c>
      <c r="E20" s="19">
        <v>9</v>
      </c>
      <c r="F20" s="19">
        <v>7.2154</v>
      </c>
      <c r="G20" s="19">
        <v>78945</v>
      </c>
      <c r="H20" s="19">
        <v>7.1654</v>
      </c>
      <c r="I20" s="17"/>
      <c r="J20" s="17"/>
      <c r="K20" s="17"/>
      <c r="L20" s="32">
        <v>73</v>
      </c>
      <c r="M20" s="33">
        <v>74</v>
      </c>
      <c r="N20" s="38">
        <v>75</v>
      </c>
      <c r="O20" s="30">
        <v>76</v>
      </c>
      <c r="P20" s="30">
        <v>77</v>
      </c>
      <c r="Q20" s="39">
        <v>78</v>
      </c>
      <c r="R20" s="33">
        <v>79</v>
      </c>
      <c r="S20" s="34">
        <v>80</v>
      </c>
    </row>
    <row r="21" spans="1:19" ht="12.75">
      <c r="A21" s="18"/>
      <c r="B21" s="19">
        <v>8978465</v>
      </c>
      <c r="C21" s="19">
        <v>0</v>
      </c>
      <c r="D21" s="19">
        <v>978</v>
      </c>
      <c r="E21" s="19">
        <v>-98745</v>
      </c>
      <c r="F21" s="19">
        <v>-7.25</v>
      </c>
      <c r="G21" s="19">
        <v>0.6548</v>
      </c>
      <c r="H21" s="19">
        <v>164</v>
      </c>
      <c r="I21" s="17"/>
      <c r="J21" s="17"/>
      <c r="K21" s="17"/>
      <c r="L21" s="32">
        <v>81</v>
      </c>
      <c r="M21" s="33">
        <v>61651.16</v>
      </c>
      <c r="N21" s="38">
        <v>83</v>
      </c>
      <c r="O21" s="30">
        <v>84</v>
      </c>
      <c r="P21" s="30">
        <v>85</v>
      </c>
      <c r="Q21" s="39">
        <v>86</v>
      </c>
      <c r="R21" s="33">
        <v>87</v>
      </c>
      <c r="S21" s="34">
        <v>88</v>
      </c>
    </row>
    <row r="22" spans="1:19" ht="12.75">
      <c r="A22" s="18"/>
      <c r="B22" s="18"/>
      <c r="C22" s="18"/>
      <c r="D22" s="18"/>
      <c r="E22" s="18"/>
      <c r="F22" s="18"/>
      <c r="G22" s="18"/>
      <c r="H22" s="18"/>
      <c r="I22" s="17"/>
      <c r="J22" s="17"/>
      <c r="K22" s="17"/>
      <c r="L22" s="32">
        <v>89</v>
      </c>
      <c r="M22" s="33">
        <v>90</v>
      </c>
      <c r="N22" s="38">
        <v>91</v>
      </c>
      <c r="O22" s="30">
        <v>92</v>
      </c>
      <c r="P22" s="30">
        <v>93</v>
      </c>
      <c r="Q22" s="39">
        <v>94</v>
      </c>
      <c r="R22" s="33">
        <v>95</v>
      </c>
      <c r="S22" s="34">
        <v>96</v>
      </c>
    </row>
    <row r="23" spans="1:19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29">
        <v>97</v>
      </c>
      <c r="M23" s="30">
        <v>15.2</v>
      </c>
      <c r="N23" s="38">
        <v>99</v>
      </c>
      <c r="O23" s="30">
        <v>100</v>
      </c>
      <c r="P23" s="30">
        <v>18459</v>
      </c>
      <c r="Q23" s="39">
        <v>102</v>
      </c>
      <c r="R23" s="30">
        <v>103</v>
      </c>
      <c r="S23" s="31">
        <v>104</v>
      </c>
    </row>
    <row r="24" spans="1:19" ht="13.5" thickBo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29">
        <v>105</v>
      </c>
      <c r="M24" s="30">
        <v>106</v>
      </c>
      <c r="N24" s="40">
        <v>107</v>
      </c>
      <c r="O24" s="41">
        <v>108</v>
      </c>
      <c r="P24" s="41">
        <v>109</v>
      </c>
      <c r="Q24" s="42">
        <v>110</v>
      </c>
      <c r="R24" s="30">
        <v>111</v>
      </c>
      <c r="S24" s="31">
        <v>0.2564</v>
      </c>
    </row>
    <row r="25" spans="12:19" ht="12.75">
      <c r="L25" s="43">
        <v>113</v>
      </c>
      <c r="M25" s="44">
        <v>114</v>
      </c>
      <c r="N25" s="44">
        <v>115</v>
      </c>
      <c r="O25" s="44">
        <v>116</v>
      </c>
      <c r="P25" s="44">
        <v>117</v>
      </c>
      <c r="Q25" s="44">
        <v>118</v>
      </c>
      <c r="R25" s="44">
        <v>119</v>
      </c>
      <c r="S25" s="45">
        <v>598</v>
      </c>
    </row>
  </sheetData>
  <sheetProtection/>
  <mergeCells count="6">
    <mergeCell ref="B7:C7"/>
    <mergeCell ref="D7:E7"/>
    <mergeCell ref="F7:G7"/>
    <mergeCell ref="B6:C6"/>
    <mergeCell ref="D6:E6"/>
    <mergeCell ref="F6:G6"/>
  </mergeCells>
  <conditionalFormatting sqref="B16:H21">
    <cfRule type="cellIs" priority="1" dxfId="1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262"/>
  <sheetViews>
    <sheetView zoomScalePageLayoutView="0" workbookViewId="0" topLeftCell="A1">
      <selection activeCell="A38" sqref="A38"/>
    </sheetView>
  </sheetViews>
  <sheetFormatPr defaultColWidth="9.140625" defaultRowHeight="15"/>
  <cols>
    <col min="1" max="1" width="23.7109375" style="21" customWidth="1"/>
    <col min="2" max="4" width="9.140625" style="21" customWidth="1"/>
    <col min="5" max="5" width="11.7109375" style="21" bestFit="1" customWidth="1"/>
    <col min="6" max="6" width="9.140625" style="21" customWidth="1"/>
    <col min="7" max="7" width="13.57421875" style="21" customWidth="1"/>
    <col min="8" max="16384" width="9.140625" style="21" customWidth="1"/>
  </cols>
  <sheetData>
    <row r="1" ht="12.75">
      <c r="A1" s="46" t="s">
        <v>40</v>
      </c>
    </row>
    <row r="2" spans="1:7" ht="12.75">
      <c r="A2" s="68"/>
      <c r="F2" s="61" t="s">
        <v>43</v>
      </c>
      <c r="G2" s="62"/>
    </row>
    <row r="3" spans="1:11" ht="12.75">
      <c r="A3" s="46" t="s">
        <v>0</v>
      </c>
      <c r="F3" s="63"/>
      <c r="G3" s="64"/>
      <c r="K3" s="69" t="s">
        <v>44</v>
      </c>
    </row>
    <row r="4" spans="1:11" ht="12.75">
      <c r="A4" s="46" t="s">
        <v>41</v>
      </c>
      <c r="K4" s="69" t="s">
        <v>45</v>
      </c>
    </row>
    <row r="5" ht="12.75"/>
    <row r="6" ht="12.75"/>
    <row r="7" ht="12.75">
      <c r="L7" s="21" t="s">
        <v>47</v>
      </c>
    </row>
    <row r="8" spans="5:12" ht="12.75">
      <c r="E8" s="65">
        <f>(((99+345)^(1/3)/1)/(5/3^2))+1</f>
        <v>14.731990526535606</v>
      </c>
      <c r="J8" s="65">
        <f>((81/9^3)^(1/4)/23)-(1/(3^2*3))</f>
        <v>-0.011934851420096787</v>
      </c>
      <c r="L8" s="69" t="s">
        <v>49</v>
      </c>
    </row>
    <row r="9" ht="12.75">
      <c r="L9" s="69" t="s">
        <v>46</v>
      </c>
    </row>
    <row r="10" ht="12.75">
      <c r="L10" s="69" t="s">
        <v>48</v>
      </c>
    </row>
    <row r="11" ht="12.75"/>
    <row r="12" ht="12.75"/>
    <row r="13" ht="12.75"/>
    <row r="14" ht="12.75">
      <c r="A14" s="21" t="s">
        <v>2</v>
      </c>
    </row>
    <row r="15" spans="1:5" ht="12.75">
      <c r="A15" s="52" t="s">
        <v>3</v>
      </c>
      <c r="B15" s="53" t="s">
        <v>1</v>
      </c>
      <c r="C15" s="53"/>
      <c r="D15" s="53"/>
      <c r="E15" s="53">
        <v>2011</v>
      </c>
    </row>
    <row r="16" spans="1:5" ht="12.75">
      <c r="A16" s="52"/>
      <c r="B16" s="54">
        <v>0.072</v>
      </c>
      <c r="C16" s="53"/>
      <c r="D16" s="53"/>
      <c r="E16" s="53"/>
    </row>
    <row r="17" spans="1:5" ht="12.75">
      <c r="A17" s="47">
        <v>456789</v>
      </c>
      <c r="B17" s="67">
        <f>A17*$B$16</f>
        <v>32888.808</v>
      </c>
      <c r="C17" s="67"/>
      <c r="D17" s="67"/>
      <c r="E17" s="66">
        <f>A17+B17</f>
        <v>489677.808</v>
      </c>
    </row>
    <row r="18" spans="1:5" ht="12.75">
      <c r="A18" s="47">
        <v>56789</v>
      </c>
      <c r="B18" s="67">
        <f aca="true" t="shared" si="0" ref="B18:B28">A18*$B$16</f>
        <v>4088.8079999999995</v>
      </c>
      <c r="C18" s="67"/>
      <c r="D18" s="67"/>
      <c r="E18" s="66">
        <f aca="true" t="shared" si="1" ref="E18:E28">A18+B18</f>
        <v>60877.808</v>
      </c>
    </row>
    <row r="19" spans="1:5" ht="12.75">
      <c r="A19" s="47">
        <v>45</v>
      </c>
      <c r="B19" s="67">
        <f t="shared" si="0"/>
        <v>3.2399999999999998</v>
      </c>
      <c r="C19" s="67"/>
      <c r="D19" s="67"/>
      <c r="E19" s="66">
        <f t="shared" si="1"/>
        <v>48.24</v>
      </c>
    </row>
    <row r="20" spans="1:5" ht="12.75">
      <c r="A20" s="47">
        <v>98</v>
      </c>
      <c r="B20" s="67">
        <f t="shared" si="0"/>
        <v>7.055999999999999</v>
      </c>
      <c r="C20" s="67"/>
      <c r="D20" s="67"/>
      <c r="E20" s="66">
        <f t="shared" si="1"/>
        <v>105.056</v>
      </c>
    </row>
    <row r="21" spans="1:5" ht="12.75">
      <c r="A21" s="47">
        <v>65</v>
      </c>
      <c r="B21" s="67">
        <f t="shared" si="0"/>
        <v>4.68</v>
      </c>
      <c r="C21" s="67"/>
      <c r="D21" s="67"/>
      <c r="E21" s="66">
        <f t="shared" si="1"/>
        <v>69.68</v>
      </c>
    </row>
    <row r="22" spans="1:5" ht="12.75">
      <c r="A22" s="47">
        <v>1</v>
      </c>
      <c r="B22" s="67">
        <f t="shared" si="0"/>
        <v>0.072</v>
      </c>
      <c r="C22" s="67"/>
      <c r="D22" s="67"/>
      <c r="E22" s="66">
        <f t="shared" si="1"/>
        <v>1.072</v>
      </c>
    </row>
    <row r="23" spans="1:5" ht="12.75">
      <c r="A23" s="47">
        <v>98765</v>
      </c>
      <c r="B23" s="67">
        <f t="shared" si="0"/>
        <v>7111.079999999999</v>
      </c>
      <c r="C23" s="67"/>
      <c r="D23" s="67"/>
      <c r="E23" s="66">
        <f t="shared" si="1"/>
        <v>105876.08</v>
      </c>
    </row>
    <row r="24" spans="1:5" ht="12.75">
      <c r="A24" s="47">
        <v>45678</v>
      </c>
      <c r="B24" s="67">
        <f t="shared" si="0"/>
        <v>3288.816</v>
      </c>
      <c r="C24" s="67"/>
      <c r="D24" s="67"/>
      <c r="E24" s="66">
        <f t="shared" si="1"/>
        <v>48966.816</v>
      </c>
    </row>
    <row r="25" spans="1:5" ht="12.75">
      <c r="A25" s="47">
        <v>99988</v>
      </c>
      <c r="B25" s="67">
        <f t="shared" si="0"/>
        <v>7199.1359999999995</v>
      </c>
      <c r="C25" s="67"/>
      <c r="D25" s="67"/>
      <c r="E25" s="66">
        <f t="shared" si="1"/>
        <v>107187.136</v>
      </c>
    </row>
    <row r="26" spans="1:5" ht="12.75">
      <c r="A26" s="47">
        <v>77886</v>
      </c>
      <c r="B26" s="67">
        <f t="shared" si="0"/>
        <v>5607.7919999999995</v>
      </c>
      <c r="C26" s="67"/>
      <c r="D26" s="67"/>
      <c r="E26" s="66">
        <f t="shared" si="1"/>
        <v>83493.792</v>
      </c>
    </row>
    <row r="27" spans="1:5" ht="12.75">
      <c r="A27" s="47">
        <v>34568</v>
      </c>
      <c r="B27" s="67">
        <f t="shared" si="0"/>
        <v>2488.8959999999997</v>
      </c>
      <c r="C27" s="67"/>
      <c r="D27" s="67"/>
      <c r="E27" s="66">
        <f t="shared" si="1"/>
        <v>37056.896</v>
      </c>
    </row>
    <row r="28" spans="1:5" ht="12.75">
      <c r="A28" s="47">
        <v>2000</v>
      </c>
      <c r="B28" s="67">
        <f t="shared" si="0"/>
        <v>144</v>
      </c>
      <c r="C28" s="67"/>
      <c r="D28" s="67"/>
      <c r="E28" s="66">
        <f t="shared" si="1"/>
        <v>2144</v>
      </c>
    </row>
    <row r="29" spans="2:4" ht="12.75">
      <c r="B29" s="48"/>
      <c r="C29" s="48"/>
      <c r="D29" s="48"/>
    </row>
    <row r="258" ht="12.75">
      <c r="EO258" s="49"/>
    </row>
    <row r="260" ht="12.75">
      <c r="EO260" s="49"/>
    </row>
    <row r="262" ht="12.75">
      <c r="EO262" s="49"/>
    </row>
  </sheetData>
  <sheetProtection/>
  <mergeCells count="17">
    <mergeCell ref="F2:G3"/>
    <mergeCell ref="B15:D15"/>
    <mergeCell ref="B17:D17"/>
    <mergeCell ref="B18:D18"/>
    <mergeCell ref="B19:D19"/>
    <mergeCell ref="E15:E16"/>
    <mergeCell ref="B16:D16"/>
    <mergeCell ref="B28:D28"/>
    <mergeCell ref="A15:A16"/>
    <mergeCell ref="B20:D20"/>
    <mergeCell ref="B21:D21"/>
    <mergeCell ref="B25:D25"/>
    <mergeCell ref="B26:D26"/>
    <mergeCell ref="B27:D27"/>
    <mergeCell ref="B22:D22"/>
    <mergeCell ref="B23:D23"/>
    <mergeCell ref="B24:D2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21.28125" style="1" customWidth="1"/>
    <col min="3" max="3" width="18.421875" style="1" customWidth="1"/>
    <col min="4" max="4" width="23.28125" style="1" customWidth="1"/>
    <col min="5" max="5" width="20.8515625" style="1" bestFit="1" customWidth="1"/>
    <col min="6" max="6" width="11.28125" style="1" customWidth="1"/>
    <col min="7" max="7" width="12.7109375" style="1" bestFit="1" customWidth="1"/>
    <col min="8" max="8" width="16.140625" style="1" customWidth="1"/>
    <col min="9" max="9" width="12.00390625" style="1" bestFit="1" customWidth="1"/>
    <col min="10" max="10" width="12.57421875" style="1" customWidth="1"/>
    <col min="11" max="11" width="12.140625" style="1" customWidth="1"/>
    <col min="12" max="12" width="11.7109375" style="1" customWidth="1"/>
    <col min="13" max="16384" width="9.140625" style="1" customWidth="1"/>
  </cols>
  <sheetData>
    <row r="1" spans="1:10" ht="12.75">
      <c r="A1" s="2" t="s">
        <v>4</v>
      </c>
      <c r="B1" s="2"/>
      <c r="C1" s="2"/>
      <c r="D1" s="2"/>
      <c r="E1" s="2"/>
      <c r="F1" s="2"/>
      <c r="G1" s="3"/>
      <c r="H1" s="3"/>
      <c r="I1" s="3"/>
      <c r="J1" s="3"/>
    </row>
    <row r="2" spans="1:10" ht="18" customHeight="1">
      <c r="A2" s="4"/>
      <c r="B2" s="2"/>
      <c r="C2" s="2"/>
      <c r="D2" s="2"/>
      <c r="E2" s="2"/>
      <c r="F2" s="2"/>
      <c r="G2" s="3"/>
      <c r="H2" s="3"/>
      <c r="I2" s="3"/>
      <c r="J2" s="3"/>
    </row>
    <row r="3" spans="1:10" ht="12.75">
      <c r="A3" s="2" t="s">
        <v>22</v>
      </c>
      <c r="B3" s="2"/>
      <c r="C3" s="2"/>
      <c r="D3" s="2"/>
      <c r="E3" s="2"/>
      <c r="F3" s="2"/>
      <c r="G3" s="3"/>
      <c r="H3" s="3"/>
      <c r="I3" s="3"/>
      <c r="J3" s="3"/>
    </row>
    <row r="4" spans="1:10" ht="12.75">
      <c r="A4" s="2" t="s">
        <v>5</v>
      </c>
      <c r="B4" s="2"/>
      <c r="C4" s="2"/>
      <c r="D4" s="2"/>
      <c r="E4" s="2"/>
      <c r="F4" s="2"/>
      <c r="G4" s="3"/>
      <c r="H4" s="3"/>
      <c r="I4" s="3"/>
      <c r="J4" s="3"/>
    </row>
    <row r="5" spans="1:10" ht="12.75">
      <c r="A5" s="2" t="s">
        <v>6</v>
      </c>
      <c r="B5" s="2"/>
      <c r="C5" s="2"/>
      <c r="D5" s="2"/>
      <c r="E5" s="2"/>
      <c r="F5" s="2"/>
      <c r="G5" s="3"/>
      <c r="H5" s="3"/>
      <c r="I5" s="3"/>
      <c r="J5" s="3"/>
    </row>
    <row r="6" spans="1:10" ht="12.75">
      <c r="A6" s="5" t="s">
        <v>23</v>
      </c>
      <c r="B6" s="2"/>
      <c r="C6" s="2"/>
      <c r="D6" s="2"/>
      <c r="E6" s="2"/>
      <c r="F6" s="2"/>
      <c r="G6" s="3"/>
      <c r="H6" s="3"/>
      <c r="I6" s="3"/>
      <c r="J6" s="3"/>
    </row>
    <row r="7" spans="1:10" ht="12.75">
      <c r="A7" s="5" t="s">
        <v>24</v>
      </c>
      <c r="B7" s="2"/>
      <c r="C7" s="2"/>
      <c r="D7" s="2"/>
      <c r="E7" s="2"/>
      <c r="F7" s="2"/>
      <c r="G7" s="3"/>
      <c r="H7" s="3"/>
      <c r="I7" s="3"/>
      <c r="J7" s="3"/>
    </row>
    <row r="8" spans="1:10" ht="13.5" thickBot="1">
      <c r="A8" s="5" t="s">
        <v>7</v>
      </c>
      <c r="B8" s="2"/>
      <c r="C8" s="2"/>
      <c r="D8" s="2"/>
      <c r="E8" s="2"/>
      <c r="F8" s="2"/>
      <c r="G8" s="3"/>
      <c r="H8" s="3"/>
      <c r="I8" s="3"/>
      <c r="J8" s="3"/>
    </row>
    <row r="9" spans="1:10" ht="30.75" thickBot="1">
      <c r="A9" s="55" t="s">
        <v>8</v>
      </c>
      <c r="B9" s="56"/>
      <c r="C9" s="56"/>
      <c r="D9" s="56"/>
      <c r="E9" s="57"/>
      <c r="F9" s="3"/>
      <c r="G9" s="3"/>
      <c r="H9" s="3"/>
      <c r="I9" s="3"/>
      <c r="J9" s="3"/>
    </row>
    <row r="10" spans="1:10" s="7" customFormat="1" ht="54" customHeight="1">
      <c r="A10" s="75" t="s">
        <v>9</v>
      </c>
      <c r="B10" s="76" t="s">
        <v>10</v>
      </c>
      <c r="C10" s="77" t="s">
        <v>11</v>
      </c>
      <c r="D10" s="78" t="s">
        <v>12</v>
      </c>
      <c r="E10" s="79" t="s">
        <v>13</v>
      </c>
      <c r="F10" s="6"/>
      <c r="G10" s="6"/>
      <c r="I10" s="6"/>
      <c r="J10" s="6"/>
    </row>
    <row r="11" spans="1:10" ht="15" customHeight="1">
      <c r="A11" s="8" t="s">
        <v>14</v>
      </c>
      <c r="B11" s="15">
        <v>6580</v>
      </c>
      <c r="C11" s="70" t="str">
        <f>IF(B11/119*100&gt;2000,"áno","nie")</f>
        <v>áno</v>
      </c>
      <c r="D11" s="72">
        <f>IF(C11="áno",IF(B11/119*100&lt;2500,B11/119*100*2%,IF(B11/119*100&lt;3000,B11/119*100*5%,B11/119*100*8%)),"")</f>
        <v>442.35294117647067</v>
      </c>
      <c r="E11" s="80">
        <f>B11-D11</f>
        <v>6137.64705882353</v>
      </c>
      <c r="F11" s="3"/>
      <c r="G11" s="87" t="s">
        <v>50</v>
      </c>
      <c r="H11" s="3"/>
      <c r="I11" s="3"/>
      <c r="J11" s="3"/>
    </row>
    <row r="12" spans="1:10" ht="12.75">
      <c r="A12" s="8" t="s">
        <v>15</v>
      </c>
      <c r="B12" s="15">
        <v>3930</v>
      </c>
      <c r="C12" s="70" t="str">
        <f aca="true" t="shared" si="0" ref="C12:C18">IF(B12/119*100&gt;2000,"áno","nie")</f>
        <v>áno</v>
      </c>
      <c r="D12" s="72">
        <f aca="true" t="shared" si="1" ref="D12:D18">IF(C12="áno",IF(B12/119*100&lt;2500,B12/119*100*2%,IF(B12/119*100&lt;3000,B12/119*100*5%,B12/119*100*8%)),"")</f>
        <v>264.20168067226894</v>
      </c>
      <c r="E12" s="80">
        <f aca="true" t="shared" si="2" ref="E12:E18">B12-D12</f>
        <v>3665.798319327731</v>
      </c>
      <c r="F12" s="3"/>
      <c r="G12" s="3"/>
      <c r="H12" s="3"/>
      <c r="I12" s="3"/>
      <c r="J12" s="3"/>
    </row>
    <row r="13" spans="1:10" ht="12.75">
      <c r="A13" s="8" t="s">
        <v>16</v>
      </c>
      <c r="B13" s="15">
        <v>2760</v>
      </c>
      <c r="C13" s="70" t="str">
        <f t="shared" si="0"/>
        <v>áno</v>
      </c>
      <c r="D13" s="73">
        <f t="shared" si="1"/>
        <v>46.38655462184874</v>
      </c>
      <c r="E13" s="80">
        <f t="shared" si="2"/>
        <v>2713.6134453781515</v>
      </c>
      <c r="F13" s="3"/>
      <c r="G13" s="3"/>
      <c r="H13" s="3"/>
      <c r="I13" s="3"/>
      <c r="J13" s="3"/>
    </row>
    <row r="14" spans="1:10" ht="12.75">
      <c r="A14" s="8" t="s">
        <v>17</v>
      </c>
      <c r="B14" s="15">
        <v>9765</v>
      </c>
      <c r="C14" s="70" t="str">
        <f t="shared" si="0"/>
        <v>áno</v>
      </c>
      <c r="D14" s="73">
        <f t="shared" si="1"/>
        <v>656.4705882352941</v>
      </c>
      <c r="E14" s="80">
        <f t="shared" si="2"/>
        <v>9108.529411764706</v>
      </c>
      <c r="F14" s="3"/>
      <c r="G14" s="3"/>
      <c r="H14" s="3"/>
      <c r="I14" s="3"/>
      <c r="J14" s="3"/>
    </row>
    <row r="15" spans="1:10" ht="12.75">
      <c r="A15" s="8" t="s">
        <v>18</v>
      </c>
      <c r="B15" s="15">
        <v>1238</v>
      </c>
      <c r="C15" s="70" t="str">
        <f t="shared" si="0"/>
        <v>nie</v>
      </c>
      <c r="D15" s="72">
        <f>IF(C15="áno",IF(B15/119*100&lt;2500,B15/119*100*2%,IF(B15/119*100&lt;3000,B15/119*100*5%,B15/119*100*8%)),0)</f>
        <v>0</v>
      </c>
      <c r="E15" s="80">
        <f t="shared" si="2"/>
        <v>1238</v>
      </c>
      <c r="F15" s="3"/>
      <c r="G15" s="3"/>
      <c r="H15" s="3"/>
      <c r="I15" s="3"/>
      <c r="J15" s="3"/>
    </row>
    <row r="16" spans="1:10" ht="12.75">
      <c r="A16" s="10" t="s">
        <v>19</v>
      </c>
      <c r="B16" s="16">
        <v>9856</v>
      </c>
      <c r="C16" s="71" t="str">
        <f t="shared" si="0"/>
        <v>áno</v>
      </c>
      <c r="D16" s="74">
        <f t="shared" si="1"/>
        <v>662.5882352941177</v>
      </c>
      <c r="E16" s="80">
        <f t="shared" si="2"/>
        <v>9193.411764705883</v>
      </c>
      <c r="F16" s="3"/>
      <c r="G16" s="3"/>
      <c r="H16" s="3"/>
      <c r="I16" s="3"/>
      <c r="J16" s="3"/>
    </row>
    <row r="17" spans="1:10" ht="13.5" thickBot="1">
      <c r="A17" s="10" t="s">
        <v>20</v>
      </c>
      <c r="B17" s="16">
        <v>13498</v>
      </c>
      <c r="C17" s="71" t="str">
        <f t="shared" si="0"/>
        <v>áno</v>
      </c>
      <c r="D17" s="74">
        <f t="shared" si="1"/>
        <v>907.4285714285714</v>
      </c>
      <c r="E17" s="81">
        <f t="shared" si="2"/>
        <v>12590.57142857143</v>
      </c>
      <c r="F17" s="3"/>
      <c r="G17" s="3"/>
      <c r="H17" s="3"/>
      <c r="I17" s="3"/>
      <c r="J17" s="3"/>
    </row>
    <row r="18" spans="1:10" ht="13.5" thickBot="1">
      <c r="A18" s="82" t="s">
        <v>21</v>
      </c>
      <c r="B18" s="83">
        <f>SUM(B11:B17)</f>
        <v>47627</v>
      </c>
      <c r="C18" s="84"/>
      <c r="D18" s="85">
        <f>SUM(D11:D17)</f>
        <v>2979.4285714285716</v>
      </c>
      <c r="E18" s="86">
        <f>SUM(E11:E17)</f>
        <v>44647.57142857143</v>
      </c>
      <c r="F18" s="3"/>
      <c r="G18" s="3"/>
      <c r="H18" s="3"/>
      <c r="I18" s="3"/>
      <c r="J18" s="3"/>
    </row>
    <row r="19" spans="1:10" ht="12.75">
      <c r="A19" s="3"/>
      <c r="B19" s="3"/>
      <c r="C19" s="11"/>
      <c r="D19" s="3"/>
      <c r="E19" s="3"/>
      <c r="F19" s="3"/>
      <c r="G19" s="3"/>
      <c r="H19" s="9"/>
      <c r="I19" s="3"/>
      <c r="J19" s="3"/>
    </row>
    <row r="20" spans="1:10" ht="12.75">
      <c r="A20" s="3"/>
      <c r="B20" s="3"/>
      <c r="C20" s="11"/>
      <c r="D20" s="3"/>
      <c r="E20" s="3"/>
      <c r="F20" s="3"/>
      <c r="G20" s="3"/>
      <c r="H20" s="3"/>
      <c r="I20" s="3"/>
      <c r="J20" s="3"/>
    </row>
    <row r="21" spans="1:10" ht="12.75">
      <c r="A21" s="3"/>
      <c r="B21" s="3"/>
      <c r="C21" s="12"/>
      <c r="D21" s="12"/>
      <c r="E21" s="12"/>
      <c r="F21" s="12"/>
      <c r="G21" s="12"/>
      <c r="H21" s="12"/>
      <c r="I21" s="3"/>
      <c r="J21" s="3"/>
    </row>
    <row r="22" spans="1:10" ht="14.25">
      <c r="A22" s="3"/>
      <c r="B22" s="3"/>
      <c r="C22" s="13"/>
      <c r="D22" s="3"/>
      <c r="E22" s="14"/>
      <c r="F22" s="14"/>
      <c r="G22" s="14"/>
      <c r="H22" s="14"/>
      <c r="I22" s="3"/>
      <c r="J22" s="3"/>
    </row>
    <row r="23" spans="1:10" ht="14.25">
      <c r="A23" s="3"/>
      <c r="B23" s="3"/>
      <c r="C23" s="13"/>
      <c r="D23" s="3"/>
      <c r="E23" s="14"/>
      <c r="F23" s="14"/>
      <c r="G23" s="14"/>
      <c r="H23" s="14"/>
      <c r="I23" s="3"/>
      <c r="J23" s="3"/>
    </row>
    <row r="24" spans="1:10" ht="14.25">
      <c r="A24" s="3"/>
      <c r="B24" s="3"/>
      <c r="C24" s="13"/>
      <c r="D24" s="3"/>
      <c r="E24" s="14"/>
      <c r="F24" s="14"/>
      <c r="G24" s="14"/>
      <c r="H24" s="14"/>
      <c r="I24" s="3"/>
      <c r="J24" s="3"/>
    </row>
    <row r="25" spans="1:10" ht="14.25">
      <c r="A25" s="3"/>
      <c r="B25" s="3"/>
      <c r="C25" s="13"/>
      <c r="D25" s="3"/>
      <c r="E25" s="14"/>
      <c r="F25" s="14"/>
      <c r="G25" s="14"/>
      <c r="H25" s="14"/>
      <c r="I25" s="3"/>
      <c r="J25" s="3"/>
    </row>
    <row r="26" spans="1:10" ht="14.25">
      <c r="A26" s="3"/>
      <c r="B26" s="3"/>
      <c r="C26" s="13"/>
      <c r="D26" s="3"/>
      <c r="E26" s="14"/>
      <c r="F26" s="14"/>
      <c r="G26" s="14"/>
      <c r="H26" s="14"/>
      <c r="I26" s="3"/>
      <c r="J26" s="3"/>
    </row>
    <row r="27" spans="1:10" ht="14.25">
      <c r="A27" s="3"/>
      <c r="B27" s="3"/>
      <c r="C27" s="13"/>
      <c r="D27" s="3"/>
      <c r="E27" s="14"/>
      <c r="F27" s="14"/>
      <c r="G27" s="14"/>
      <c r="H27" s="14"/>
      <c r="I27" s="3"/>
      <c r="J27" s="3"/>
    </row>
    <row r="28" spans="1:10" ht="14.25">
      <c r="A28" s="3"/>
      <c r="B28" s="3"/>
      <c r="C28" s="13"/>
      <c r="D28" s="3"/>
      <c r="E28" s="14"/>
      <c r="F28" s="14"/>
      <c r="G28" s="14"/>
      <c r="H28" s="14"/>
      <c r="I28" s="3"/>
      <c r="J28" s="3"/>
    </row>
    <row r="29" spans="1:10" ht="14.25">
      <c r="A29" s="3"/>
      <c r="B29" s="3"/>
      <c r="C29" s="13"/>
      <c r="D29" s="3"/>
      <c r="E29" s="14"/>
      <c r="F29" s="14"/>
      <c r="G29" s="14"/>
      <c r="H29" s="14"/>
      <c r="I29" s="3"/>
      <c r="J29" s="3"/>
    </row>
    <row r="30" spans="1:10" ht="14.25">
      <c r="A30" s="3"/>
      <c r="B30" s="3"/>
      <c r="C30" s="13"/>
      <c r="D30" s="3"/>
      <c r="E30" s="14"/>
      <c r="F30" s="14"/>
      <c r="G30" s="14"/>
      <c r="H30" s="14"/>
      <c r="I30" s="3"/>
      <c r="J30" s="3"/>
    </row>
    <row r="31" spans="1:10" ht="14.25">
      <c r="A31" s="3"/>
      <c r="B31" s="3"/>
      <c r="C31" s="13"/>
      <c r="D31" s="3"/>
      <c r="E31" s="14"/>
      <c r="F31" s="14"/>
      <c r="G31" s="14"/>
      <c r="H31" s="14"/>
      <c r="I31" s="3"/>
      <c r="J31" s="3"/>
    </row>
    <row r="32" spans="1:10" ht="14.25">
      <c r="A32" s="3"/>
      <c r="B32" s="3"/>
      <c r="C32" s="13"/>
      <c r="D32" s="3"/>
      <c r="E32" s="14"/>
      <c r="F32" s="14"/>
      <c r="G32" s="14"/>
      <c r="H32" s="14"/>
      <c r="I32" s="3"/>
      <c r="J32" s="3"/>
    </row>
    <row r="33" spans="1:10" ht="14.25">
      <c r="A33" s="3"/>
      <c r="B33" s="3"/>
      <c r="C33" s="13"/>
      <c r="D33" s="3"/>
      <c r="E33" s="14"/>
      <c r="F33" s="14"/>
      <c r="G33" s="14"/>
      <c r="H33" s="14"/>
      <c r="I33" s="3"/>
      <c r="J33" s="3"/>
    </row>
    <row r="34" spans="1:10" ht="12.75" customHeight="1">
      <c r="A34" s="3"/>
      <c r="B34" s="3"/>
      <c r="C34" s="13"/>
      <c r="D34" s="3"/>
      <c r="E34" s="14"/>
      <c r="F34" s="14"/>
      <c r="G34" s="14"/>
      <c r="H34" s="14"/>
      <c r="I34" s="3"/>
      <c r="J34" s="3"/>
    </row>
    <row r="35" spans="1:10" ht="14.25">
      <c r="A35" s="3"/>
      <c r="B35" s="3"/>
      <c r="C35" s="13"/>
      <c r="D35" s="3"/>
      <c r="E35" s="14"/>
      <c r="F35" s="14"/>
      <c r="G35" s="14"/>
      <c r="H35" s="14"/>
      <c r="I35" s="3"/>
      <c r="J35" s="3"/>
    </row>
    <row r="36" spans="1:10" ht="14.25">
      <c r="A36" s="3"/>
      <c r="B36" s="3"/>
      <c r="C36" s="13"/>
      <c r="D36" s="3"/>
      <c r="E36" s="14"/>
      <c r="F36" s="14"/>
      <c r="G36" s="14"/>
      <c r="H36" s="14"/>
      <c r="I36" s="3"/>
      <c r="J36" s="3"/>
    </row>
    <row r="37" spans="1:10" ht="12.75" customHeight="1">
      <c r="A37" s="3"/>
      <c r="B37" s="3"/>
      <c r="C37" s="13"/>
      <c r="D37" s="3"/>
      <c r="E37" s="14"/>
      <c r="F37" s="14"/>
      <c r="G37" s="14"/>
      <c r="H37" s="14"/>
      <c r="I37" s="3"/>
      <c r="J37" s="3"/>
    </row>
    <row r="38" spans="1:10" ht="14.25">
      <c r="A38" s="3"/>
      <c r="B38" s="3"/>
      <c r="C38" s="13"/>
      <c r="D38" s="3"/>
      <c r="E38" s="14"/>
      <c r="F38" s="14"/>
      <c r="G38" s="14"/>
      <c r="H38" s="14"/>
      <c r="I38" s="3"/>
      <c r="J38" s="3"/>
    </row>
    <row r="39" spans="1:10" ht="14.25">
      <c r="A39" s="3"/>
      <c r="B39" s="3"/>
      <c r="C39" s="13"/>
      <c r="D39" s="3"/>
      <c r="E39" s="14"/>
      <c r="F39" s="14"/>
      <c r="G39" s="14"/>
      <c r="H39" s="14"/>
      <c r="I39" s="3"/>
      <c r="J39" s="3"/>
    </row>
  </sheetData>
  <sheetProtection/>
  <mergeCells count="1">
    <mergeCell ref="A9:E9"/>
  </mergeCells>
  <printOptions/>
  <pageMargins left="0.75" right="0.75" top="1" bottom="1" header="0.4921259845" footer="0.4921259845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bobocekova</cp:lastModifiedBy>
  <dcterms:created xsi:type="dcterms:W3CDTF">2010-12-15T14:48:17Z</dcterms:created>
  <dcterms:modified xsi:type="dcterms:W3CDTF">2017-02-15T12:57:18Z</dcterms:modified>
  <cp:category/>
  <cp:version/>
  <cp:contentType/>
  <cp:contentStatus/>
</cp:coreProperties>
</file>